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Справка" sheetId="1" r:id="rId1"/>
    <sheet name="Кас.расход" sheetId="2" r:id="rId2"/>
    <sheet name="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<sst xmlns="http://schemas.openxmlformats.org/spreadsheetml/2006/main" count="93" uniqueCount="79">
  <si>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 xml:space="preserve">СПРАВКА </t>
  </si>
  <si>
    <t>Месяцы</t>
  </si>
  <si>
    <t>Фактическое поступление средств, руб. (180-доб.пожертв.)</t>
  </si>
  <si>
    <t>Направлено, руб.</t>
  </si>
  <si>
    <t>% соотношение</t>
  </si>
  <si>
    <t>на питание</t>
  </si>
  <si>
    <t>на развитие д/сада</t>
  </si>
  <si>
    <t>Питание  (%от гф.4)</t>
  </si>
  <si>
    <t>развитие д/сада (% от гр.5)</t>
  </si>
  <si>
    <t>Итого:</t>
  </si>
  <si>
    <t xml:space="preserve">Всего поступило средств с начала года -        </t>
  </si>
  <si>
    <t xml:space="preserve">Кассовый расход с начала года - </t>
  </si>
  <si>
    <t>Заведующий:</t>
  </si>
  <si>
    <t>Гл.бухгалтер:</t>
  </si>
  <si>
    <t>Кассовый отчет по предпринимательской и иной приносящей доход деятельности</t>
  </si>
  <si>
    <t>Кассовый расход с начала года</t>
  </si>
  <si>
    <t>Код</t>
  </si>
  <si>
    <t>180-добров.пожертвования</t>
  </si>
  <si>
    <r>
      <rPr>
        <b/>
        <sz val="10"/>
        <rFont val="Arial Cyr"/>
        <family val="2"/>
      </rPr>
      <t>платные услуги</t>
    </r>
    <r>
      <rPr>
        <b/>
        <sz val="10"/>
        <color indexed="53"/>
        <rFont val="Arial Cyr"/>
        <family val="2"/>
      </rPr>
      <t xml:space="preserve"> (если есть)</t>
    </r>
  </si>
  <si>
    <t>130-род.плата</t>
  </si>
  <si>
    <t>Всего:</t>
  </si>
  <si>
    <t>Всего расход</t>
  </si>
  <si>
    <t>КБК</t>
  </si>
  <si>
    <t>Наименование</t>
  </si>
  <si>
    <t>180-доб.пожерт.</t>
  </si>
  <si>
    <r>
      <rPr>
        <b/>
        <sz val="10"/>
        <rFont val="Arial Cyr"/>
        <family val="2"/>
      </rPr>
      <t xml:space="preserve">плат.услуги </t>
    </r>
    <r>
      <rPr>
        <b/>
        <sz val="10"/>
        <color indexed="53"/>
        <rFont val="Arial Cyr"/>
        <family val="2"/>
      </rPr>
      <t>(если есть)</t>
    </r>
  </si>
  <si>
    <t>130-родит.плата</t>
  </si>
  <si>
    <t>Сумма всего:</t>
  </si>
  <si>
    <t>Всего 244</t>
  </si>
  <si>
    <t>ВСЕГО:</t>
  </si>
  <si>
    <t>Исполнительный лист</t>
  </si>
  <si>
    <t>Земельный налог</t>
  </si>
  <si>
    <t>Налог на имущество</t>
  </si>
  <si>
    <t>Госпошлина</t>
  </si>
  <si>
    <t>Транспортный налог</t>
  </si>
  <si>
    <t>Пени</t>
  </si>
  <si>
    <t>Штрафы</t>
  </si>
  <si>
    <t>Фактическое поступление средств, руб. (плат.услуги) если есть</t>
  </si>
  <si>
    <t>Фактическое поступление средств, руб. (130-род.плата) (гр3=гр.4 + гр.5)</t>
  </si>
  <si>
    <t>И.И.Солошенко</t>
  </si>
  <si>
    <t>Зарплата кружки</t>
  </si>
  <si>
    <t>Налоги</t>
  </si>
  <si>
    <t>Продукты питания</t>
  </si>
  <si>
    <t>ИП Санюкович ( обс. Дизель)</t>
  </si>
  <si>
    <t>ИП Санюкович ( замер  заземления)</t>
  </si>
  <si>
    <t>ИП Митина ( жалюзи)</t>
  </si>
  <si>
    <t>принтер</t>
  </si>
  <si>
    <t>МБДОУ д/с №2</t>
  </si>
  <si>
    <t>С.И.Землякова</t>
  </si>
  <si>
    <r>
      <t xml:space="preserve">                                        </t>
    </r>
    <r>
      <rPr>
        <b/>
        <sz val="12"/>
        <rFont val="Times New Roman"/>
        <family val="1"/>
      </rPr>
      <t xml:space="preserve">       МБДОУ д/с №2</t>
    </r>
  </si>
  <si>
    <t>Контур Экстерн ( ключи)</t>
  </si>
  <si>
    <t xml:space="preserve">                          Расшифровка  кассовых расходов на </t>
  </si>
  <si>
    <t>Дератизация ( клещи)</t>
  </si>
  <si>
    <t>пени 0.2%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</si>
  <si>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</si>
  <si>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</si>
  <si>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</si>
  <si>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</si>
  <si>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</si>
  <si>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</si>
  <si>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</si>
  <si>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</si>
  <si>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</si>
  <si>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</si>
  <si>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</si>
  <si>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</si>
  <si>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ИП Пашковская</t>
  </si>
  <si>
    <t>Дератизация и дезинфекция</t>
  </si>
  <si>
    <t>ВДПО Обслед котельной</t>
  </si>
  <si>
    <t xml:space="preserve"> о формировании и расходовании  средств, полученных от предпринимательской и иной приносящей доход деятельности за 2020 год в МБДОУ д/с №2</t>
  </si>
  <si>
    <t xml:space="preserve">Сальдо  на 01.01.2020г - </t>
  </si>
  <si>
    <t>хозтовары антисептин</t>
  </si>
  <si>
    <t>Медосмотр ПРОФИЦЕНТР</t>
  </si>
  <si>
    <t>ООО Эксперт ( учеба 44 ФЗ)</t>
  </si>
  <si>
    <r>
      <t xml:space="preserve">Сальдо на </t>
    </r>
    <r>
      <rPr>
        <b/>
        <sz val="12"/>
        <color indexed="53"/>
        <rFont val="Times New Roman"/>
        <family val="1"/>
      </rPr>
      <t>01.01.2021г</t>
    </r>
    <r>
      <rPr>
        <b/>
        <sz val="12"/>
        <rFont val="Times New Roman"/>
        <family val="1"/>
      </rPr>
      <t xml:space="preserve"> - </t>
    </r>
  </si>
  <si>
    <t>На 01 января 2021 г.</t>
  </si>
  <si>
    <t>01 января</t>
  </si>
  <si>
    <t>2021 год</t>
  </si>
  <si>
    <t>Скулкин А ( заправка картриджа)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</si>
</sst>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color indexed="53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color indexed="53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53"/>
      <name val="Times New Roman"/>
      <family val="1"/>
    </font>
    <font>
      <b/>
      <sz val="10"/>
      <color indexed="53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2" applyNumberFormat="0" applyAlignment="0" applyProtection="0"/>
    <xf numFmtId="0" fontId="51" fillId="34" borderId="3" applyNumberFormat="0" applyAlignment="0" applyProtection="0"/>
    <xf numFmtId="0" fontId="5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top" wrapText="1"/>
    </xf>
    <xf numFmtId="49" fontId="16" fillId="40" borderId="12" xfId="0" applyNumberFormat="1" applyFont="1" applyFill="1" applyBorder="1" applyAlignment="1">
      <alignment horizontal="center" vertical="center" wrapText="1"/>
    </xf>
    <xf numFmtId="2" fontId="16" fillId="40" borderId="12" xfId="0" applyNumberFormat="1" applyFont="1" applyFill="1" applyBorder="1" applyAlignment="1">
      <alignment horizontal="center" vertical="center" wrapText="1"/>
    </xf>
    <xf numFmtId="2" fontId="16" fillId="40" borderId="14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2" fontId="16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6" fillId="40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2" fontId="25" fillId="0" borderId="15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/>
    </xf>
    <xf numFmtId="0" fontId="16" fillId="40" borderId="15" xfId="0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2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/>
    </xf>
    <xf numFmtId="0" fontId="19" fillId="40" borderId="15" xfId="0" applyFont="1" applyFill="1" applyBorder="1" applyAlignment="1">
      <alignment horizontal="right" vertical="center" wrapText="1"/>
    </xf>
    <xf numFmtId="2" fontId="26" fillId="0" borderId="15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/>
    </xf>
    <xf numFmtId="0" fontId="19" fillId="40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40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center" wrapText="1"/>
    </xf>
    <xf numFmtId="2" fontId="19" fillId="40" borderId="16" xfId="0" applyNumberFormat="1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2" fontId="27" fillId="4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4" fillId="40" borderId="16" xfId="0" applyFont="1" applyFill="1" applyBorder="1" applyAlignment="1">
      <alignment horizontal="center" vertical="center" wrapText="1"/>
    </xf>
    <xf numFmtId="2" fontId="14" fillId="40" borderId="16" xfId="0" applyNumberFormat="1" applyFont="1" applyFill="1" applyBorder="1" applyAlignment="1">
      <alignment horizontal="center" vertical="center" wrapText="1"/>
    </xf>
    <xf numFmtId="4" fontId="27" fillId="4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/>
    </xf>
    <xf numFmtId="0" fontId="28" fillId="40" borderId="13" xfId="0" applyFont="1" applyFill="1" applyBorder="1" applyAlignment="1">
      <alignment vertical="top" wrapText="1"/>
    </xf>
    <xf numFmtId="0" fontId="28" fillId="4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0" fillId="0" borderId="15" xfId="0" applyFont="1" applyBorder="1" applyAlignment="1">
      <alignment horizontal="right"/>
    </xf>
    <xf numFmtId="0" fontId="20" fillId="0" borderId="17" xfId="0" applyFont="1" applyBorder="1" applyAlignment="1">
      <alignment horizontal="center" wrapText="1"/>
    </xf>
    <xf numFmtId="2" fontId="20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16" fillId="41" borderId="12" xfId="0" applyNumberFormat="1" applyFont="1" applyFill="1" applyBorder="1" applyAlignment="1">
      <alignment horizontal="center"/>
    </xf>
    <xf numFmtId="0" fontId="28" fillId="4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40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40" borderId="16" xfId="0" applyFont="1" applyFill="1" applyBorder="1" applyAlignment="1">
      <alignment horizontal="left" vertical="center" wrapText="1"/>
    </xf>
    <xf numFmtId="0" fontId="30" fillId="40" borderId="16" xfId="0" applyFont="1" applyFill="1" applyBorder="1" applyAlignment="1">
      <alignment horizontal="left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2" sqref="F22"/>
    </sheetView>
  </sheetViews>
  <sheetFormatPr defaultColWidth="11.75390625" defaultRowHeight="12.75"/>
  <cols>
    <col min="1" max="1" width="10.00390625" style="0" customWidth="1"/>
    <col min="2" max="2" width="14.375" style="0" customWidth="1"/>
    <col min="3" max="3" width="13.00390625" style="0" customWidth="1"/>
    <col min="4" max="4" width="14.00390625" style="0" customWidth="1"/>
    <col min="5" max="5" width="11.25390625" style="0" customWidth="1"/>
    <col min="6" max="6" width="12.75390625" style="0" customWidth="1"/>
    <col min="7" max="7" width="10.625" style="0" customWidth="1"/>
    <col min="8" max="8" width="9.625" style="0" customWidth="1"/>
  </cols>
  <sheetData>
    <row r="1" spans="1:8" ht="18.75">
      <c r="A1" s="62" t="s">
        <v>0</v>
      </c>
      <c r="B1" s="62"/>
      <c r="C1" s="62"/>
      <c r="D1" s="62"/>
      <c r="E1" s="62"/>
      <c r="F1" s="62"/>
      <c r="G1" s="62"/>
      <c r="H1" s="62"/>
    </row>
    <row r="2" spans="1:8" ht="23.25" customHeight="1">
      <c r="A2" s="63" t="s">
        <v>69</v>
      </c>
      <c r="B2" s="63"/>
      <c r="C2" s="63"/>
      <c r="D2" s="63"/>
      <c r="E2" s="63"/>
      <c r="F2" s="63"/>
      <c r="G2" s="63"/>
      <c r="H2" s="63"/>
    </row>
    <row r="3" spans="1:8" ht="21" customHeight="1">
      <c r="A3" s="63"/>
      <c r="B3" s="63"/>
      <c r="C3" s="63"/>
      <c r="D3" s="63"/>
      <c r="E3" s="63"/>
      <c r="F3" s="63"/>
      <c r="G3" s="63"/>
      <c r="H3" s="63"/>
    </row>
    <row r="4" spans="1:8" ht="15" customHeight="1">
      <c r="A4" s="63"/>
      <c r="B4" s="63"/>
      <c r="C4" s="63"/>
      <c r="D4" s="63"/>
      <c r="E4" s="63"/>
      <c r="F4" s="63"/>
      <c r="G4" s="63"/>
      <c r="H4" s="63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5">
      <c r="A6" s="1"/>
      <c r="B6" s="2"/>
      <c r="C6" s="2"/>
      <c r="D6" s="2"/>
      <c r="E6" s="2"/>
      <c r="F6" s="2"/>
      <c r="G6" s="2"/>
      <c r="H6" s="2"/>
    </row>
    <row r="7" spans="1:8" ht="30" customHeight="1">
      <c r="A7" s="61" t="s">
        <v>1</v>
      </c>
      <c r="B7" s="61" t="s">
        <v>2</v>
      </c>
      <c r="C7" s="61" t="s">
        <v>37</v>
      </c>
      <c r="D7" s="61" t="s">
        <v>38</v>
      </c>
      <c r="E7" s="61" t="s">
        <v>3</v>
      </c>
      <c r="F7" s="61"/>
      <c r="G7" s="61" t="s">
        <v>4</v>
      </c>
      <c r="H7" s="61"/>
    </row>
    <row r="8" spans="1:8" ht="48.75" customHeight="1">
      <c r="A8" s="61"/>
      <c r="B8" s="61"/>
      <c r="C8" s="61"/>
      <c r="D8" s="61"/>
      <c r="E8" s="50" t="s">
        <v>5</v>
      </c>
      <c r="F8" s="51" t="s">
        <v>6</v>
      </c>
      <c r="G8" s="51" t="s">
        <v>7</v>
      </c>
      <c r="H8" s="51" t="s">
        <v>8</v>
      </c>
    </row>
    <row r="9" spans="1:8" ht="17.25" customHeight="1">
      <c r="A9" s="3"/>
      <c r="B9" s="3">
        <v>1</v>
      </c>
      <c r="C9" s="3">
        <v>2</v>
      </c>
      <c r="D9" s="3">
        <v>3</v>
      </c>
      <c r="E9" s="5">
        <v>4</v>
      </c>
      <c r="F9" s="4">
        <v>5</v>
      </c>
      <c r="G9" s="4">
        <v>6</v>
      </c>
      <c r="H9" s="4">
        <v>7</v>
      </c>
    </row>
    <row r="10" spans="1:8" ht="15.75">
      <c r="A10" s="6" t="s">
        <v>54</v>
      </c>
      <c r="B10" s="7">
        <v>0</v>
      </c>
      <c r="C10" s="7">
        <v>0</v>
      </c>
      <c r="D10" s="7">
        <v>50000</v>
      </c>
      <c r="E10" s="8">
        <v>0</v>
      </c>
      <c r="F10" s="8">
        <v>0</v>
      </c>
      <c r="G10" s="9">
        <v>0</v>
      </c>
      <c r="H10" s="9">
        <v>0</v>
      </c>
    </row>
    <row r="11" spans="1:8" ht="15.75">
      <c r="A11" s="6" t="s">
        <v>55</v>
      </c>
      <c r="B11" s="10">
        <v>1000</v>
      </c>
      <c r="C11" s="10"/>
      <c r="D11" s="10">
        <v>8539.79</v>
      </c>
      <c r="E11" s="10">
        <v>58539.79</v>
      </c>
      <c r="F11" s="10"/>
      <c r="G11" s="9"/>
      <c r="H11" s="9"/>
    </row>
    <row r="12" spans="1:8" ht="15.75">
      <c r="A12" s="6" t="s">
        <v>56</v>
      </c>
      <c r="B12" s="10"/>
      <c r="C12" s="10"/>
      <c r="D12" s="10">
        <v>44731.31</v>
      </c>
      <c r="E12" s="10">
        <v>44731.31</v>
      </c>
      <c r="F12" s="10"/>
      <c r="G12" s="9"/>
      <c r="H12" s="9"/>
    </row>
    <row r="13" spans="1:8" ht="15.75">
      <c r="A13" s="6" t="s">
        <v>57</v>
      </c>
      <c r="B13" s="10">
        <v>6000</v>
      </c>
      <c r="C13" s="10"/>
      <c r="D13" s="10"/>
      <c r="E13" s="10"/>
      <c r="F13" s="10">
        <v>6930</v>
      </c>
      <c r="G13" s="9"/>
      <c r="H13" s="9"/>
    </row>
    <row r="14" spans="1:8" ht="15.75">
      <c r="A14" s="6" t="s">
        <v>58</v>
      </c>
      <c r="B14" s="10"/>
      <c r="C14" s="10"/>
      <c r="D14" s="10"/>
      <c r="E14" s="10"/>
      <c r="F14" s="10"/>
      <c r="G14" s="9"/>
      <c r="H14" s="9"/>
    </row>
    <row r="15" spans="1:8" ht="15.75">
      <c r="A15" s="6" t="s">
        <v>59</v>
      </c>
      <c r="B15" s="10">
        <v>10100</v>
      </c>
      <c r="C15" s="10"/>
      <c r="D15" s="10"/>
      <c r="E15" s="10"/>
      <c r="F15" s="10">
        <v>92</v>
      </c>
      <c r="G15" s="9"/>
      <c r="H15" s="9"/>
    </row>
    <row r="16" spans="1:8" ht="15.75">
      <c r="A16" s="6" t="s">
        <v>60</v>
      </c>
      <c r="B16" s="10"/>
      <c r="C16" s="10"/>
      <c r="D16" s="10"/>
      <c r="E16" s="10"/>
      <c r="F16" s="10">
        <v>10000</v>
      </c>
      <c r="G16" s="9"/>
      <c r="H16" s="9"/>
    </row>
    <row r="17" spans="1:8" ht="15.75">
      <c r="A17" s="6" t="s">
        <v>61</v>
      </c>
      <c r="B17" s="10"/>
      <c r="C17" s="10"/>
      <c r="D17" s="10">
        <v>35557.93</v>
      </c>
      <c r="E17" s="10"/>
      <c r="F17" s="10"/>
      <c r="G17" s="9"/>
      <c r="H17" s="9"/>
    </row>
    <row r="18" spans="1:8" ht="15.75">
      <c r="A18" s="6" t="s">
        <v>62</v>
      </c>
      <c r="B18" s="10"/>
      <c r="C18" s="10"/>
      <c r="D18" s="10">
        <v>45833.47</v>
      </c>
      <c r="E18" s="10">
        <f>3964.16+27635.93+7482.74+26716.17</f>
        <v>65799</v>
      </c>
      <c r="F18" s="10">
        <f>8000+3000+4670.4</f>
        <v>15670.4</v>
      </c>
      <c r="G18" s="9"/>
      <c r="H18" s="9"/>
    </row>
    <row r="19" spans="1:8" ht="15.75">
      <c r="A19" s="6" t="s">
        <v>63</v>
      </c>
      <c r="B19" s="10"/>
      <c r="C19" s="10"/>
      <c r="D19" s="10">
        <v>50331.52</v>
      </c>
      <c r="E19" s="10">
        <f>45976.38+1672.14+2683</f>
        <v>50331.52</v>
      </c>
      <c r="F19" s="10"/>
      <c r="G19" s="9"/>
      <c r="H19" s="9"/>
    </row>
    <row r="20" spans="1:8" ht="15.75">
      <c r="A20" s="6" t="s">
        <v>64</v>
      </c>
      <c r="B20" s="10"/>
      <c r="C20" s="10"/>
      <c r="D20" s="10">
        <v>124486.97</v>
      </c>
      <c r="E20" s="10"/>
      <c r="F20" s="10"/>
      <c r="G20" s="9"/>
      <c r="H20" s="9"/>
    </row>
    <row r="21" spans="1:8" ht="15.75">
      <c r="A21" s="6" t="s">
        <v>65</v>
      </c>
      <c r="B21" s="10"/>
      <c r="C21" s="10"/>
      <c r="D21" s="10"/>
      <c r="E21" s="10">
        <f>77720.93+13940.5+9439</f>
        <v>101100.43</v>
      </c>
      <c r="F21" s="60">
        <f>1625.4+4800+3000+13891.31+69.83</f>
        <v>23386.54</v>
      </c>
      <c r="G21" s="9"/>
      <c r="H21" s="11"/>
    </row>
    <row r="22" spans="1:8" ht="21" customHeight="1">
      <c r="A22" s="12" t="s">
        <v>9</v>
      </c>
      <c r="B22" s="10">
        <f aca="true" t="shared" si="0" ref="B22:H22">SUM(B10:B21)</f>
        <v>17100</v>
      </c>
      <c r="C22" s="10">
        <f t="shared" si="0"/>
        <v>0</v>
      </c>
      <c r="D22" s="10">
        <f t="shared" si="0"/>
        <v>359480.99</v>
      </c>
      <c r="E22" s="10">
        <f t="shared" si="0"/>
        <v>320502.05</v>
      </c>
      <c r="F22" s="10">
        <f t="shared" si="0"/>
        <v>56078.94</v>
      </c>
      <c r="G22" s="10">
        <f t="shared" si="0"/>
        <v>0</v>
      </c>
      <c r="H22" s="10">
        <f t="shared" si="0"/>
        <v>0</v>
      </c>
    </row>
    <row r="23" spans="2:8" ht="18.75" customHeight="1">
      <c r="B23" s="13"/>
      <c r="C23" s="14"/>
      <c r="D23" s="14"/>
      <c r="F23" s="15"/>
      <c r="G23" s="15"/>
      <c r="H23" s="15"/>
    </row>
    <row r="24" spans="1:8" ht="18.75" customHeight="1">
      <c r="A24" s="65" t="s">
        <v>70</v>
      </c>
      <c r="B24" s="65"/>
      <c r="C24" s="65"/>
      <c r="D24" s="14"/>
      <c r="E24" s="14">
        <v>0</v>
      </c>
      <c r="F24" s="14"/>
      <c r="G24" s="15"/>
      <c r="H24" s="15"/>
    </row>
    <row r="25" spans="1:7" ht="18.75" customHeight="1">
      <c r="A25" s="66" t="s">
        <v>10</v>
      </c>
      <c r="B25" s="66"/>
      <c r="C25" s="66"/>
      <c r="D25" s="66"/>
      <c r="E25" s="54">
        <f>B22+C22+D22</f>
        <v>376580.99</v>
      </c>
      <c r="F25" s="14"/>
      <c r="G25" s="15"/>
    </row>
    <row r="26" spans="1:5" ht="21" customHeight="1">
      <c r="A26" s="64" t="s">
        <v>11</v>
      </c>
      <c r="B26" s="64"/>
      <c r="C26" s="64"/>
      <c r="E26" s="15">
        <f>E22+F22</f>
        <v>376580.99</v>
      </c>
    </row>
    <row r="27" spans="1:7" ht="25.5" customHeight="1">
      <c r="A27" s="65" t="s">
        <v>74</v>
      </c>
      <c r="B27" s="65"/>
      <c r="C27" s="65"/>
      <c r="D27" s="14"/>
      <c r="E27" s="54">
        <f>E24+E25-E26</f>
        <v>0</v>
      </c>
      <c r="F27" s="14"/>
      <c r="G27" s="14"/>
    </row>
    <row r="28" spans="3:7" ht="12.75">
      <c r="C28" s="14"/>
      <c r="D28" s="14"/>
      <c r="E28" s="14"/>
      <c r="F28" s="14"/>
      <c r="G28" s="14"/>
    </row>
    <row r="31" spans="1:4" ht="12.75">
      <c r="A31" s="14" t="s">
        <v>12</v>
      </c>
      <c r="B31" s="14"/>
      <c r="D31" t="s">
        <v>48</v>
      </c>
    </row>
    <row r="32" ht="12.75">
      <c r="A32" s="14"/>
    </row>
    <row r="33" spans="1:4" ht="12.75">
      <c r="A33" s="14" t="s">
        <v>13</v>
      </c>
      <c r="D33" t="s">
        <v>39</v>
      </c>
    </row>
  </sheetData>
  <sheetProtection selectLockedCells="1" selectUnlockedCells="1"/>
  <mergeCells count="12">
    <mergeCell ref="A26:C26"/>
    <mergeCell ref="A27:C27"/>
    <mergeCell ref="E7:F7"/>
    <mergeCell ref="G7:H7"/>
    <mergeCell ref="A24:C24"/>
    <mergeCell ref="A25:D25"/>
    <mergeCell ref="A7:A8"/>
    <mergeCell ref="B7:B8"/>
    <mergeCell ref="C7:C8"/>
    <mergeCell ref="D7:D8"/>
    <mergeCell ref="A1:H1"/>
    <mergeCell ref="A2:H5"/>
  </mergeCells>
  <printOptions/>
  <pageMargins left="0.5905511811023623" right="0.1968503937007874" top="0.7874015748031497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E19" sqref="E19"/>
    </sheetView>
  </sheetViews>
  <sheetFormatPr defaultColWidth="11.625" defaultRowHeight="12.75"/>
  <cols>
    <col min="1" max="2" width="11.625" style="0" customWidth="1"/>
    <col min="3" max="3" width="14.125" style="0" customWidth="1"/>
    <col min="4" max="4" width="12.875" style="0" customWidth="1"/>
    <col min="5" max="5" width="11.625" style="0" customWidth="1"/>
    <col min="6" max="6" width="11.625" style="16" customWidth="1"/>
  </cols>
  <sheetData>
    <row r="2" spans="1:6" ht="37.5" customHeight="1">
      <c r="A2" s="17"/>
      <c r="B2" s="70" t="s">
        <v>14</v>
      </c>
      <c r="C2" s="70"/>
      <c r="D2" s="70"/>
      <c r="E2" s="70"/>
      <c r="F2" s="70"/>
    </row>
    <row r="3" spans="2:7" ht="15.75">
      <c r="B3" s="71" t="s">
        <v>47</v>
      </c>
      <c r="C3" s="71"/>
      <c r="D3" s="71"/>
      <c r="E3" s="71"/>
      <c r="F3" s="71"/>
      <c r="G3" s="18"/>
    </row>
    <row r="4" spans="1:7" ht="16.5" customHeight="1">
      <c r="A4" s="72" t="s">
        <v>75</v>
      </c>
      <c r="B4" s="72"/>
      <c r="C4" s="72"/>
      <c r="D4" s="72"/>
      <c r="E4" s="72"/>
      <c r="F4" s="72"/>
      <c r="G4" s="19"/>
    </row>
    <row r="5" spans="2:6" ht="16.5" customHeight="1">
      <c r="B5" s="20"/>
      <c r="C5" s="73" t="s">
        <v>15</v>
      </c>
      <c r="D5" s="73"/>
      <c r="E5" s="73"/>
      <c r="F5" s="73"/>
    </row>
    <row r="6" spans="2:6" ht="14.25" customHeight="1">
      <c r="B6" s="68" t="s">
        <v>16</v>
      </c>
      <c r="C6" s="69" t="s">
        <v>17</v>
      </c>
      <c r="D6" s="69" t="s">
        <v>18</v>
      </c>
      <c r="E6" s="69" t="s">
        <v>19</v>
      </c>
      <c r="F6" s="67" t="s">
        <v>20</v>
      </c>
    </row>
    <row r="7" spans="2:6" ht="28.5" customHeight="1">
      <c r="B7" s="68"/>
      <c r="C7" s="69"/>
      <c r="D7" s="69"/>
      <c r="E7" s="69"/>
      <c r="F7" s="67"/>
    </row>
    <row r="8" spans="2:6" ht="21.75" customHeight="1">
      <c r="B8" s="55">
        <v>211</v>
      </c>
      <c r="C8" s="53"/>
      <c r="D8" s="53"/>
      <c r="E8" s="53"/>
      <c r="F8" s="52">
        <f>C8+D8+E8</f>
        <v>0</v>
      </c>
    </row>
    <row r="9" spans="2:6" ht="22.5" customHeight="1">
      <c r="B9" s="55">
        <v>213</v>
      </c>
      <c r="C9" s="53"/>
      <c r="D9" s="53"/>
      <c r="E9" s="53"/>
      <c r="F9" s="52">
        <f aca="true" t="shared" si="0" ref="F9:F23">C9+D9+E9</f>
        <v>0</v>
      </c>
    </row>
    <row r="10" spans="2:6" ht="15.75">
      <c r="B10" s="21">
        <v>244</v>
      </c>
      <c r="C10" s="22">
        <f>C11+C12+C13+C14+C15+C16+C17+C18</f>
        <v>17022</v>
      </c>
      <c r="D10" s="22">
        <f>D11+D12+D13+D14+D15+D16+D17+D18</f>
        <v>0</v>
      </c>
      <c r="E10" s="22">
        <f>E11+E12+E13+E14+E15+E16+E17+E18</f>
        <v>359558.98999999993</v>
      </c>
      <c r="F10" s="52">
        <f t="shared" si="0"/>
        <v>376580.98999999993</v>
      </c>
    </row>
    <row r="11" spans="2:6" ht="15.75">
      <c r="B11" s="24">
        <v>221</v>
      </c>
      <c r="C11" s="25"/>
      <c r="D11" s="25"/>
      <c r="E11" s="26"/>
      <c r="F11" s="52">
        <f t="shared" si="0"/>
        <v>0</v>
      </c>
    </row>
    <row r="12" spans="2:6" ht="15.75">
      <c r="B12" s="24">
        <v>222</v>
      </c>
      <c r="C12" s="27"/>
      <c r="D12" s="27"/>
      <c r="E12" s="28"/>
      <c r="F12" s="52">
        <f t="shared" si="0"/>
        <v>0</v>
      </c>
    </row>
    <row r="13" spans="2:6" ht="15.75">
      <c r="B13" s="24">
        <v>223</v>
      </c>
      <c r="C13" s="27"/>
      <c r="D13" s="27"/>
      <c r="E13" s="28"/>
      <c r="F13" s="52">
        <f t="shared" si="0"/>
        <v>0</v>
      </c>
    </row>
    <row r="14" spans="2:6" ht="15.75">
      <c r="B14" s="24">
        <v>225</v>
      </c>
      <c r="C14" s="29"/>
      <c r="D14" s="29"/>
      <c r="E14" s="28">
        <f>1625.4+4800+7670.4</f>
        <v>14095.8</v>
      </c>
      <c r="F14" s="52">
        <f t="shared" si="0"/>
        <v>14095.8</v>
      </c>
    </row>
    <row r="15" spans="2:6" ht="15.75">
      <c r="B15" s="24">
        <v>226</v>
      </c>
      <c r="C15" s="25">
        <f>10000+6930</f>
        <v>16930</v>
      </c>
      <c r="D15" s="25"/>
      <c r="E15" s="26">
        <f>3000+8000</f>
        <v>11000</v>
      </c>
      <c r="F15" s="52">
        <f t="shared" si="0"/>
        <v>27930</v>
      </c>
    </row>
    <row r="16" spans="2:7" ht="15.75">
      <c r="B16" s="24">
        <v>290</v>
      </c>
      <c r="C16" s="30"/>
      <c r="D16" s="30"/>
      <c r="E16" s="31"/>
      <c r="F16" s="52">
        <f t="shared" si="0"/>
        <v>0</v>
      </c>
      <c r="G16" s="15"/>
    </row>
    <row r="17" spans="2:6" ht="15.75">
      <c r="B17" s="24">
        <v>310</v>
      </c>
      <c r="C17" s="22"/>
      <c r="D17" s="22"/>
      <c r="E17" s="23"/>
      <c r="F17" s="52">
        <f t="shared" si="0"/>
        <v>0</v>
      </c>
    </row>
    <row r="18" spans="2:6" ht="15.75">
      <c r="B18" s="24">
        <v>340</v>
      </c>
      <c r="C18" s="25">
        <v>92</v>
      </c>
      <c r="D18" s="25"/>
      <c r="E18" s="26">
        <f>58539.79+44731.31+3964.16+27635.93+7482.74+26716.17+50331.52+13891.31+69.83+77720.93+13940.5+9439</f>
        <v>334463.18999999994</v>
      </c>
      <c r="F18" s="52">
        <f t="shared" si="0"/>
        <v>334555.18999999994</v>
      </c>
    </row>
    <row r="19" spans="2:6" ht="15.75">
      <c r="B19" s="32">
        <v>831</v>
      </c>
      <c r="C19" s="25"/>
      <c r="D19" s="25"/>
      <c r="E19" s="26"/>
      <c r="F19" s="52">
        <f t="shared" si="0"/>
        <v>0</v>
      </c>
    </row>
    <row r="20" spans="2:6" ht="15.75">
      <c r="B20" s="21">
        <v>851</v>
      </c>
      <c r="C20" s="22"/>
      <c r="D20" s="22"/>
      <c r="E20" s="23"/>
      <c r="F20" s="52">
        <f t="shared" si="0"/>
        <v>0</v>
      </c>
    </row>
    <row r="21" spans="2:6" ht="15.75">
      <c r="B21" s="21">
        <v>852</v>
      </c>
      <c r="C21" s="33"/>
      <c r="D21" s="33"/>
      <c r="E21" s="34"/>
      <c r="F21" s="52">
        <f t="shared" si="0"/>
        <v>0</v>
      </c>
    </row>
    <row r="22" spans="2:8" ht="15.75">
      <c r="B22" s="21">
        <v>853</v>
      </c>
      <c r="C22" s="33"/>
      <c r="D22" s="33"/>
      <c r="E22" s="34"/>
      <c r="F22" s="52">
        <f t="shared" si="0"/>
        <v>0</v>
      </c>
      <c r="H22" s="15"/>
    </row>
    <row r="23" spans="2:8" ht="31.5">
      <c r="B23" s="35" t="s">
        <v>21</v>
      </c>
      <c r="C23" s="27">
        <f>C8+C9+C10+C19+C20+C21+C22</f>
        <v>17022</v>
      </c>
      <c r="D23" s="27">
        <f>D8+D9+D10+D19+D20+D21+D22</f>
        <v>0</v>
      </c>
      <c r="E23" s="27">
        <f>E8+E9+E10+E19+E20+E21+E22</f>
        <v>359558.98999999993</v>
      </c>
      <c r="F23" s="52">
        <f t="shared" si="0"/>
        <v>376580.98999999993</v>
      </c>
      <c r="G23" s="15"/>
      <c r="H23" s="15"/>
    </row>
    <row r="24" spans="5:6" ht="12.75">
      <c r="E24" s="14"/>
      <c r="F24" s="36"/>
    </row>
    <row r="25" spans="2:6" ht="12.75">
      <c r="B25" s="14" t="s">
        <v>12</v>
      </c>
      <c r="C25" s="14"/>
      <c r="D25" s="14"/>
      <c r="E25" s="14" t="s">
        <v>48</v>
      </c>
      <c r="F25" s="36"/>
    </row>
    <row r="26" spans="2:6" ht="12.75">
      <c r="B26" s="14"/>
      <c r="C26" s="14"/>
      <c r="D26" s="14"/>
      <c r="E26" s="14"/>
      <c r="F26" s="36"/>
    </row>
    <row r="27" spans="2:6" ht="12.75">
      <c r="B27" s="14" t="s">
        <v>13</v>
      </c>
      <c r="C27" s="14"/>
      <c r="D27" s="14"/>
      <c r="E27" s="14" t="s">
        <v>39</v>
      </c>
      <c r="F27" s="36"/>
    </row>
  </sheetData>
  <sheetProtection selectLockedCells="1" selectUnlockedCells="1"/>
  <mergeCells count="9">
    <mergeCell ref="F6:F7"/>
    <mergeCell ref="B6:B7"/>
    <mergeCell ref="C6:C7"/>
    <mergeCell ref="D6:D7"/>
    <mergeCell ref="E6:E7"/>
    <mergeCell ref="B2:F2"/>
    <mergeCell ref="B3:F3"/>
    <mergeCell ref="A4:F4"/>
    <mergeCell ref="C5:F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13">
      <selection activeCell="K31" sqref="K31"/>
    </sheetView>
  </sheetViews>
  <sheetFormatPr defaultColWidth="11.625" defaultRowHeight="12.75"/>
  <cols>
    <col min="1" max="1" width="2.25390625" style="0" customWidth="1"/>
    <col min="2" max="2" width="8.375" style="0" customWidth="1"/>
    <col min="3" max="5" width="11.625" style="0" customWidth="1"/>
    <col min="6" max="6" width="2.00390625" style="0" customWidth="1"/>
    <col min="7" max="7" width="11.625" style="0" hidden="1" customWidth="1"/>
    <col min="8" max="8" width="6.625" style="0" hidden="1" customWidth="1"/>
    <col min="9" max="9" width="12.125" style="0" customWidth="1"/>
    <col min="10" max="10" width="12.00390625" style="0" customWidth="1"/>
    <col min="11" max="11" width="12.375" style="0" customWidth="1"/>
    <col min="12" max="12" width="11.625" style="16" customWidth="1"/>
  </cols>
  <sheetData>
    <row r="1" ht="15.75">
      <c r="B1" s="37" t="s">
        <v>49</v>
      </c>
    </row>
    <row r="2" spans="2:11" ht="15.75">
      <c r="B2" s="38" t="s">
        <v>51</v>
      </c>
      <c r="J2" t="s">
        <v>76</v>
      </c>
      <c r="K2" t="s">
        <v>77</v>
      </c>
    </row>
    <row r="3" spans="2:12" ht="30" customHeight="1">
      <c r="B3" s="39" t="s">
        <v>22</v>
      </c>
      <c r="C3" s="80" t="s">
        <v>23</v>
      </c>
      <c r="D3" s="80"/>
      <c r="E3" s="80"/>
      <c r="F3" s="80"/>
      <c r="G3" s="80"/>
      <c r="H3" s="80"/>
      <c r="I3" s="40" t="s">
        <v>24</v>
      </c>
      <c r="J3" s="40" t="s">
        <v>25</v>
      </c>
      <c r="K3" s="56" t="s">
        <v>26</v>
      </c>
      <c r="L3" s="40" t="s">
        <v>27</v>
      </c>
    </row>
    <row r="4" spans="2:12" ht="16.5" customHeight="1">
      <c r="B4" s="46">
        <v>211</v>
      </c>
      <c r="C4" s="74" t="s">
        <v>40</v>
      </c>
      <c r="D4" s="74"/>
      <c r="E4" s="74"/>
      <c r="F4" s="74"/>
      <c r="G4" s="74"/>
      <c r="H4" s="74"/>
      <c r="I4" s="47"/>
      <c r="J4" s="45"/>
      <c r="K4" s="45"/>
      <c r="L4" s="57">
        <f>I4+J4+K4</f>
        <v>0</v>
      </c>
    </row>
    <row r="5" spans="2:12" ht="16.5" customHeight="1">
      <c r="B5" s="46">
        <v>213</v>
      </c>
      <c r="C5" s="74" t="s">
        <v>41</v>
      </c>
      <c r="D5" s="74"/>
      <c r="E5" s="74"/>
      <c r="F5" s="74"/>
      <c r="G5" s="74"/>
      <c r="H5" s="74"/>
      <c r="I5" s="47"/>
      <c r="J5" s="45"/>
      <c r="K5" s="45"/>
      <c r="L5" s="57">
        <f aca="true" t="shared" si="0" ref="L5:L42">I5+J5+K5</f>
        <v>0</v>
      </c>
    </row>
    <row r="6" spans="2:12" ht="16.5" customHeight="1">
      <c r="B6" s="81" t="s">
        <v>28</v>
      </c>
      <c r="C6" s="81"/>
      <c r="D6" s="81"/>
      <c r="E6" s="81"/>
      <c r="F6" s="81"/>
      <c r="G6" s="81"/>
      <c r="H6" s="81"/>
      <c r="I6" s="41">
        <f>I29+I25+I23+I18+I11+I7+I9</f>
        <v>17022</v>
      </c>
      <c r="J6" s="41">
        <f>J29+J25+J23+J18+J11+J7+J9</f>
        <v>0</v>
      </c>
      <c r="K6" s="41">
        <f>K29+K25+K23+K18+K11+K7+K9</f>
        <v>359558.98999999993</v>
      </c>
      <c r="L6" s="57">
        <f t="shared" si="0"/>
        <v>376580.98999999993</v>
      </c>
    </row>
    <row r="7" spans="2:12" ht="16.5" customHeight="1">
      <c r="B7" s="42">
        <v>221</v>
      </c>
      <c r="C7" s="78" t="s">
        <v>29</v>
      </c>
      <c r="D7" s="78"/>
      <c r="E7" s="78"/>
      <c r="F7" s="78"/>
      <c r="G7" s="78"/>
      <c r="H7" s="78"/>
      <c r="I7" s="44">
        <f>I8</f>
        <v>0</v>
      </c>
      <c r="J7" s="44">
        <f>J8</f>
        <v>0</v>
      </c>
      <c r="K7" s="44">
        <f>K8</f>
        <v>0</v>
      </c>
      <c r="L7" s="57">
        <f t="shared" si="0"/>
        <v>0</v>
      </c>
    </row>
    <row r="8" spans="2:12" ht="16.5" customHeight="1">
      <c r="B8" s="42"/>
      <c r="C8" s="80"/>
      <c r="D8" s="80"/>
      <c r="E8" s="80"/>
      <c r="F8" s="80"/>
      <c r="G8" s="80"/>
      <c r="H8" s="43"/>
      <c r="I8" s="44"/>
      <c r="J8" s="45"/>
      <c r="K8" s="45"/>
      <c r="L8" s="57">
        <f t="shared" si="0"/>
        <v>0</v>
      </c>
    </row>
    <row r="9" spans="2:12" ht="16.5" customHeight="1">
      <c r="B9" s="42">
        <v>223</v>
      </c>
      <c r="C9" s="78" t="s">
        <v>29</v>
      </c>
      <c r="D9" s="78"/>
      <c r="E9" s="78"/>
      <c r="F9" s="78"/>
      <c r="G9" s="78"/>
      <c r="H9" s="78"/>
      <c r="I9" s="44">
        <f>I10</f>
        <v>0</v>
      </c>
      <c r="J9" s="44">
        <f>J10</f>
        <v>0</v>
      </c>
      <c r="K9" s="44">
        <f>K10</f>
        <v>0</v>
      </c>
      <c r="L9" s="57">
        <f t="shared" si="0"/>
        <v>0</v>
      </c>
    </row>
    <row r="10" spans="2:12" ht="16.5" customHeight="1">
      <c r="B10" s="46"/>
      <c r="C10" s="74"/>
      <c r="D10" s="74"/>
      <c r="E10" s="74"/>
      <c r="F10" s="74"/>
      <c r="G10" s="74"/>
      <c r="H10" s="74"/>
      <c r="I10" s="47"/>
      <c r="J10" s="45"/>
      <c r="K10" s="45"/>
      <c r="L10" s="57">
        <f t="shared" si="0"/>
        <v>0</v>
      </c>
    </row>
    <row r="11" spans="2:12" ht="16.5" customHeight="1">
      <c r="B11" s="42">
        <v>225</v>
      </c>
      <c r="C11" s="78" t="s">
        <v>29</v>
      </c>
      <c r="D11" s="78"/>
      <c r="E11" s="78"/>
      <c r="F11" s="78"/>
      <c r="G11" s="78"/>
      <c r="H11" s="78"/>
      <c r="I11" s="44">
        <f>I13+I14+I15+I16+I17</f>
        <v>0</v>
      </c>
      <c r="J11" s="44">
        <f>J15+J16+J17+J14+J13+J12</f>
        <v>0</v>
      </c>
      <c r="K11" s="44">
        <f>K15+K16+K17+K14+K13+K12</f>
        <v>14095.8</v>
      </c>
      <c r="L11" s="44">
        <f>L15+L16+L17+L14+L13</f>
        <v>9295.8</v>
      </c>
    </row>
    <row r="12" spans="2:12" ht="16.5" customHeight="1">
      <c r="B12" s="42"/>
      <c r="C12" s="74" t="s">
        <v>78</v>
      </c>
      <c r="D12" s="74"/>
      <c r="E12" s="74"/>
      <c r="F12" s="74"/>
      <c r="G12" s="74"/>
      <c r="H12" s="74"/>
      <c r="I12" s="44"/>
      <c r="J12" s="44"/>
      <c r="K12" s="44">
        <v>4800</v>
      </c>
      <c r="L12" s="44">
        <f aca="true" t="shared" si="1" ref="L12:L17">I12+J12+K12</f>
        <v>4800</v>
      </c>
    </row>
    <row r="13" spans="2:12" ht="16.5" customHeight="1">
      <c r="B13" s="42"/>
      <c r="C13" s="74" t="s">
        <v>52</v>
      </c>
      <c r="D13" s="74"/>
      <c r="E13" s="74"/>
      <c r="F13" s="74"/>
      <c r="G13" s="74"/>
      <c r="H13" s="74"/>
      <c r="I13" s="44"/>
      <c r="J13" s="44"/>
      <c r="K13" s="44">
        <v>3000</v>
      </c>
      <c r="L13" s="44">
        <f t="shared" si="1"/>
        <v>3000</v>
      </c>
    </row>
    <row r="14" spans="2:12" ht="16.5" customHeight="1">
      <c r="B14" s="42"/>
      <c r="C14" s="74" t="s">
        <v>67</v>
      </c>
      <c r="D14" s="74"/>
      <c r="E14" s="74"/>
      <c r="F14" s="74"/>
      <c r="G14" s="74"/>
      <c r="H14" s="74"/>
      <c r="I14" s="44"/>
      <c r="J14" s="44"/>
      <c r="K14" s="44">
        <f>1625.4+4670.4</f>
        <v>6295.799999999999</v>
      </c>
      <c r="L14" s="44">
        <f t="shared" si="1"/>
        <v>6295.799999999999</v>
      </c>
    </row>
    <row r="15" spans="2:12" ht="16.5" customHeight="1">
      <c r="B15" s="42"/>
      <c r="C15" s="74" t="s">
        <v>43</v>
      </c>
      <c r="D15" s="74"/>
      <c r="E15" s="74"/>
      <c r="F15" s="74"/>
      <c r="G15" s="74"/>
      <c r="H15" s="74"/>
      <c r="I15" s="45"/>
      <c r="J15" s="45"/>
      <c r="K15" s="45"/>
      <c r="L15" s="44">
        <f t="shared" si="1"/>
        <v>0</v>
      </c>
    </row>
    <row r="16" spans="2:12" ht="16.5" customHeight="1">
      <c r="B16" s="46"/>
      <c r="C16" s="74" t="s">
        <v>44</v>
      </c>
      <c r="D16" s="74"/>
      <c r="E16" s="74"/>
      <c r="F16" s="74"/>
      <c r="G16" s="74"/>
      <c r="H16" s="74"/>
      <c r="I16" s="45"/>
      <c r="J16" s="45"/>
      <c r="K16" s="45"/>
      <c r="L16" s="44">
        <f t="shared" si="1"/>
        <v>0</v>
      </c>
    </row>
    <row r="17" spans="2:12" ht="16.5" customHeight="1">
      <c r="B17" s="46"/>
      <c r="C17" s="74" t="s">
        <v>68</v>
      </c>
      <c r="D17" s="74"/>
      <c r="E17" s="74"/>
      <c r="F17" s="74"/>
      <c r="G17" s="74"/>
      <c r="H17" s="74"/>
      <c r="I17" s="47"/>
      <c r="J17" s="45"/>
      <c r="K17" s="45"/>
      <c r="L17" s="44">
        <f t="shared" si="1"/>
        <v>0</v>
      </c>
    </row>
    <row r="18" spans="2:12" ht="16.5" customHeight="1">
      <c r="B18" s="42">
        <v>226</v>
      </c>
      <c r="C18" s="78" t="s">
        <v>29</v>
      </c>
      <c r="D18" s="78"/>
      <c r="E18" s="78"/>
      <c r="F18" s="78"/>
      <c r="G18" s="78"/>
      <c r="H18" s="78"/>
      <c r="I18" s="44">
        <f>I20+I21+I22</f>
        <v>16930</v>
      </c>
      <c r="J18" s="44">
        <f>J20+J21+J22+J19</f>
        <v>0</v>
      </c>
      <c r="K18" s="44">
        <f>K20+K21+K22+K19</f>
        <v>11000</v>
      </c>
      <c r="L18" s="44">
        <f>L20+L21+L22+L19</f>
        <v>27930</v>
      </c>
    </row>
    <row r="19" spans="2:12" ht="16.5" customHeight="1">
      <c r="B19" s="46"/>
      <c r="C19" s="74" t="s">
        <v>66</v>
      </c>
      <c r="D19" s="74"/>
      <c r="E19" s="74"/>
      <c r="F19" s="74"/>
      <c r="G19" s="74"/>
      <c r="H19" s="74"/>
      <c r="I19" s="47"/>
      <c r="J19" s="45"/>
      <c r="K19" s="45">
        <v>3000</v>
      </c>
      <c r="L19" s="57">
        <f>I19+J19+K19</f>
        <v>3000</v>
      </c>
    </row>
    <row r="20" spans="2:12" ht="16.5" customHeight="1">
      <c r="B20" s="46"/>
      <c r="C20" s="74" t="s">
        <v>50</v>
      </c>
      <c r="D20" s="74"/>
      <c r="E20" s="74"/>
      <c r="F20" s="74"/>
      <c r="G20" s="74"/>
      <c r="H20" s="74"/>
      <c r="I20" s="47">
        <v>6930</v>
      </c>
      <c r="J20" s="45"/>
      <c r="K20" s="45"/>
      <c r="L20" s="57">
        <f t="shared" si="0"/>
        <v>6930</v>
      </c>
    </row>
    <row r="21" spans="2:12" ht="16.5" customHeight="1">
      <c r="B21" s="46"/>
      <c r="C21" s="79" t="s">
        <v>73</v>
      </c>
      <c r="D21" s="79"/>
      <c r="E21" s="79"/>
      <c r="F21" s="79"/>
      <c r="G21" s="79"/>
      <c r="H21" s="79"/>
      <c r="I21" s="47"/>
      <c r="J21" s="45"/>
      <c r="K21" s="45">
        <v>8000</v>
      </c>
      <c r="L21" s="57">
        <f t="shared" si="0"/>
        <v>8000</v>
      </c>
    </row>
    <row r="22" spans="2:12" ht="16.5" customHeight="1">
      <c r="B22" s="46"/>
      <c r="C22" s="74" t="s">
        <v>72</v>
      </c>
      <c r="D22" s="74"/>
      <c r="E22" s="74"/>
      <c r="F22" s="74"/>
      <c r="G22" s="74"/>
      <c r="H22" s="74"/>
      <c r="I22" s="47">
        <v>10000</v>
      </c>
      <c r="J22" s="45"/>
      <c r="K22" s="45"/>
      <c r="L22" s="57">
        <f t="shared" si="0"/>
        <v>10000</v>
      </c>
    </row>
    <row r="23" spans="2:12" ht="16.5" customHeight="1">
      <c r="B23" s="42">
        <v>290</v>
      </c>
      <c r="C23" s="78" t="s">
        <v>29</v>
      </c>
      <c r="D23" s="78"/>
      <c r="E23" s="78"/>
      <c r="F23" s="78"/>
      <c r="G23" s="78"/>
      <c r="H23" s="78"/>
      <c r="I23" s="44">
        <f>I24</f>
        <v>0</v>
      </c>
      <c r="J23" s="44">
        <f>J24</f>
        <v>0</v>
      </c>
      <c r="K23" s="44">
        <f>K24</f>
        <v>0</v>
      </c>
      <c r="L23" s="57">
        <f t="shared" si="0"/>
        <v>0</v>
      </c>
    </row>
    <row r="24" spans="2:12" ht="16.5" customHeight="1">
      <c r="B24" s="46"/>
      <c r="C24" s="74" t="s">
        <v>53</v>
      </c>
      <c r="D24" s="74"/>
      <c r="E24" s="74"/>
      <c r="F24" s="74"/>
      <c r="G24" s="74"/>
      <c r="H24" s="74"/>
      <c r="I24" s="47"/>
      <c r="J24" s="45"/>
      <c r="K24" s="45"/>
      <c r="L24" s="57">
        <f t="shared" si="0"/>
        <v>0</v>
      </c>
    </row>
    <row r="25" spans="2:12" ht="16.5" customHeight="1">
      <c r="B25" s="42">
        <v>310</v>
      </c>
      <c r="C25" s="78" t="s">
        <v>29</v>
      </c>
      <c r="D25" s="78"/>
      <c r="E25" s="78"/>
      <c r="F25" s="78"/>
      <c r="G25" s="78"/>
      <c r="H25" s="78"/>
      <c r="I25" s="44">
        <f>I26+I27+I28</f>
        <v>0</v>
      </c>
      <c r="J25" s="44">
        <f>J26+J27+J28</f>
        <v>0</v>
      </c>
      <c r="K25" s="44">
        <f>K26+K27+K28</f>
        <v>0</v>
      </c>
      <c r="L25" s="57">
        <f t="shared" si="0"/>
        <v>0</v>
      </c>
    </row>
    <row r="26" spans="2:12" ht="16.5" customHeight="1">
      <c r="B26" s="46"/>
      <c r="C26" s="74" t="s">
        <v>46</v>
      </c>
      <c r="D26" s="74"/>
      <c r="E26" s="74"/>
      <c r="F26" s="74"/>
      <c r="G26" s="74"/>
      <c r="H26" s="74"/>
      <c r="I26" s="47"/>
      <c r="J26" s="45"/>
      <c r="K26" s="45"/>
      <c r="L26" s="57">
        <f t="shared" si="0"/>
        <v>0</v>
      </c>
    </row>
    <row r="27" spans="2:12" ht="16.5" customHeight="1">
      <c r="B27" s="46"/>
      <c r="C27" s="74"/>
      <c r="D27" s="74"/>
      <c r="E27" s="74"/>
      <c r="F27" s="74"/>
      <c r="G27" s="74"/>
      <c r="H27" s="74"/>
      <c r="I27" s="47"/>
      <c r="J27" s="45"/>
      <c r="K27" s="45"/>
      <c r="L27" s="57">
        <f t="shared" si="0"/>
        <v>0</v>
      </c>
    </row>
    <row r="28" spans="2:12" ht="16.5" customHeight="1">
      <c r="B28" s="46"/>
      <c r="C28" s="74"/>
      <c r="D28" s="74"/>
      <c r="E28" s="74"/>
      <c r="F28" s="74"/>
      <c r="G28" s="74"/>
      <c r="H28" s="74"/>
      <c r="I28" s="47"/>
      <c r="J28" s="45"/>
      <c r="K28" s="45"/>
      <c r="L28" s="57">
        <f t="shared" si="0"/>
        <v>0</v>
      </c>
    </row>
    <row r="29" spans="2:12" ht="16.5" customHeight="1">
      <c r="B29" s="42">
        <v>340</v>
      </c>
      <c r="C29" s="78" t="s">
        <v>29</v>
      </c>
      <c r="D29" s="78"/>
      <c r="E29" s="78"/>
      <c r="F29" s="78"/>
      <c r="G29" s="78"/>
      <c r="H29" s="78"/>
      <c r="I29" s="44">
        <f>I30+I31+I32</f>
        <v>92</v>
      </c>
      <c r="J29" s="44">
        <f>J30+J31+J32</f>
        <v>0</v>
      </c>
      <c r="K29" s="44">
        <f>K30+K31+K32</f>
        <v>334463.18999999994</v>
      </c>
      <c r="L29" s="57">
        <f t="shared" si="0"/>
        <v>334555.18999999994</v>
      </c>
    </row>
    <row r="30" spans="2:12" ht="16.5" customHeight="1">
      <c r="B30" s="46"/>
      <c r="C30" s="74" t="s">
        <v>71</v>
      </c>
      <c r="D30" s="74"/>
      <c r="E30" s="74"/>
      <c r="F30" s="74"/>
      <c r="G30" s="74"/>
      <c r="H30" s="74"/>
      <c r="I30" s="47">
        <v>92</v>
      </c>
      <c r="J30" s="45"/>
      <c r="K30" s="45">
        <f>69.83+13891.31</f>
        <v>13961.14</v>
      </c>
      <c r="L30" s="57">
        <f t="shared" si="0"/>
        <v>14053.14</v>
      </c>
    </row>
    <row r="31" spans="2:12" ht="16.5" customHeight="1">
      <c r="B31" s="46"/>
      <c r="C31" s="74" t="s">
        <v>42</v>
      </c>
      <c r="D31" s="74"/>
      <c r="E31" s="74"/>
      <c r="F31" s="74"/>
      <c r="G31" s="74"/>
      <c r="H31" s="74"/>
      <c r="I31" s="47"/>
      <c r="J31" s="45"/>
      <c r="K31" s="45">
        <f>58539.79+44731.31+3964.16+27635.93+7482.74+26716.17+50331.52+77720.93+13940.5+9439</f>
        <v>320502.04999999993</v>
      </c>
      <c r="L31" s="57">
        <f t="shared" si="0"/>
        <v>320502.04999999993</v>
      </c>
    </row>
    <row r="32" spans="2:12" ht="16.5" customHeight="1">
      <c r="B32" s="42"/>
      <c r="C32" s="74" t="s">
        <v>45</v>
      </c>
      <c r="D32" s="74"/>
      <c r="E32" s="74"/>
      <c r="F32" s="74"/>
      <c r="G32" s="74"/>
      <c r="H32" s="74"/>
      <c r="I32" s="44"/>
      <c r="J32" s="44"/>
      <c r="K32" s="44"/>
      <c r="L32" s="44">
        <f>I32+J32+K32</f>
        <v>0</v>
      </c>
    </row>
    <row r="33" spans="2:12" ht="16.5" customHeight="1">
      <c r="B33" s="46">
        <v>831</v>
      </c>
      <c r="C33" s="74" t="s">
        <v>30</v>
      </c>
      <c r="D33" s="74"/>
      <c r="E33" s="74"/>
      <c r="F33" s="74"/>
      <c r="G33" s="74"/>
      <c r="H33" s="74"/>
      <c r="I33" s="48"/>
      <c r="J33" s="49"/>
      <c r="K33" s="49"/>
      <c r="L33" s="57">
        <f t="shared" si="0"/>
        <v>0</v>
      </c>
    </row>
    <row r="34" spans="2:12" ht="16.5" customHeight="1">
      <c r="B34" s="46">
        <v>851</v>
      </c>
      <c r="C34" s="77"/>
      <c r="D34" s="77"/>
      <c r="E34" s="77"/>
      <c r="F34" s="77"/>
      <c r="G34" s="77"/>
      <c r="H34" s="77"/>
      <c r="I34" s="44">
        <f>I35+I36</f>
        <v>0</v>
      </c>
      <c r="J34" s="44">
        <f>J35+J36</f>
        <v>0</v>
      </c>
      <c r="K34" s="44">
        <f>K35+K36</f>
        <v>0</v>
      </c>
      <c r="L34" s="57">
        <f t="shared" si="0"/>
        <v>0</v>
      </c>
    </row>
    <row r="35" spans="2:12" ht="16.5" customHeight="1">
      <c r="B35" s="46"/>
      <c r="C35" s="74" t="s">
        <v>31</v>
      </c>
      <c r="D35" s="74"/>
      <c r="E35" s="74"/>
      <c r="F35" s="74"/>
      <c r="G35" s="74"/>
      <c r="H35" s="74"/>
      <c r="I35" s="47"/>
      <c r="J35" s="45"/>
      <c r="K35" s="45"/>
      <c r="L35" s="57">
        <f t="shared" si="0"/>
        <v>0</v>
      </c>
    </row>
    <row r="36" spans="2:12" ht="16.5" customHeight="1">
      <c r="B36" s="46"/>
      <c r="C36" s="74" t="s">
        <v>32</v>
      </c>
      <c r="D36" s="74"/>
      <c r="E36" s="74"/>
      <c r="F36" s="74"/>
      <c r="G36" s="74"/>
      <c r="H36" s="74"/>
      <c r="I36" s="47"/>
      <c r="J36" s="45"/>
      <c r="K36" s="45"/>
      <c r="L36" s="57">
        <f t="shared" si="0"/>
        <v>0</v>
      </c>
    </row>
    <row r="37" spans="2:12" ht="16.5" customHeight="1">
      <c r="B37" s="46">
        <v>852</v>
      </c>
      <c r="C37" s="74"/>
      <c r="D37" s="74"/>
      <c r="E37" s="74"/>
      <c r="F37" s="74"/>
      <c r="G37" s="74"/>
      <c r="H37" s="74"/>
      <c r="I37" s="44">
        <f>I38+I39</f>
        <v>0</v>
      </c>
      <c r="J37" s="44">
        <f>J38+J39</f>
        <v>0</v>
      </c>
      <c r="K37" s="44">
        <f>K38+K39</f>
        <v>0</v>
      </c>
      <c r="L37" s="57">
        <f t="shared" si="0"/>
        <v>0</v>
      </c>
    </row>
    <row r="38" spans="2:12" ht="16.5" customHeight="1">
      <c r="B38" s="46"/>
      <c r="C38" s="74" t="s">
        <v>33</v>
      </c>
      <c r="D38" s="74"/>
      <c r="E38" s="74"/>
      <c r="F38" s="74"/>
      <c r="G38" s="74"/>
      <c r="H38" s="74"/>
      <c r="I38" s="47"/>
      <c r="J38" s="45"/>
      <c r="K38" s="45"/>
      <c r="L38" s="57">
        <f t="shared" si="0"/>
        <v>0</v>
      </c>
    </row>
    <row r="39" spans="2:12" ht="16.5" customHeight="1">
      <c r="B39" s="46"/>
      <c r="C39" s="74" t="s">
        <v>34</v>
      </c>
      <c r="D39" s="74"/>
      <c r="E39" s="74"/>
      <c r="F39" s="74"/>
      <c r="G39" s="74"/>
      <c r="H39" s="74"/>
      <c r="I39" s="47"/>
      <c r="J39" s="45"/>
      <c r="K39" s="45"/>
      <c r="L39" s="57">
        <f t="shared" si="0"/>
        <v>0</v>
      </c>
    </row>
    <row r="40" spans="2:12" ht="16.5" customHeight="1">
      <c r="B40" s="46">
        <v>853</v>
      </c>
      <c r="C40" s="76"/>
      <c r="D40" s="76"/>
      <c r="E40" s="76"/>
      <c r="F40" s="76"/>
      <c r="G40" s="76"/>
      <c r="H40" s="76"/>
      <c r="I40" s="44">
        <f>I41+I42</f>
        <v>0</v>
      </c>
      <c r="J40" s="44">
        <f>J41+J42</f>
        <v>0</v>
      </c>
      <c r="K40" s="44">
        <f>K41+K42</f>
        <v>0</v>
      </c>
      <c r="L40" s="57">
        <f t="shared" si="0"/>
        <v>0</v>
      </c>
    </row>
    <row r="41" spans="2:12" ht="16.5" customHeight="1">
      <c r="B41" s="46"/>
      <c r="C41" s="74" t="s">
        <v>35</v>
      </c>
      <c r="D41" s="74"/>
      <c r="E41" s="74"/>
      <c r="F41" s="74"/>
      <c r="G41" s="74"/>
      <c r="H41" s="74"/>
      <c r="I41" s="47"/>
      <c r="J41" s="45"/>
      <c r="K41" s="45"/>
      <c r="L41" s="57">
        <f t="shared" si="0"/>
        <v>0</v>
      </c>
    </row>
    <row r="42" spans="2:12" ht="16.5" customHeight="1">
      <c r="B42" s="46"/>
      <c r="C42" s="74" t="s">
        <v>36</v>
      </c>
      <c r="D42" s="74"/>
      <c r="E42" s="74"/>
      <c r="F42" s="74"/>
      <c r="G42" s="74"/>
      <c r="H42" s="74"/>
      <c r="I42" s="47"/>
      <c r="J42" s="45"/>
      <c r="K42" s="45"/>
      <c r="L42" s="57">
        <f t="shared" si="0"/>
        <v>0</v>
      </c>
    </row>
    <row r="43" spans="2:12" ht="12.75">
      <c r="B43" s="58"/>
      <c r="C43" s="58"/>
      <c r="D43" s="58"/>
      <c r="E43" s="58"/>
      <c r="F43" s="58"/>
      <c r="G43" s="58"/>
      <c r="H43" s="58"/>
      <c r="I43" s="59">
        <f>I4+I5+I9+I11+I18+I23+I25+I29+I33+I34+I37+I40</f>
        <v>17022</v>
      </c>
      <c r="J43" s="59">
        <f>J4+J5+J6</f>
        <v>0</v>
      </c>
      <c r="K43" s="59">
        <f>K4+K5+K6</f>
        <v>359558.98999999993</v>
      </c>
      <c r="L43" s="59">
        <f>L4+L5+L6</f>
        <v>376580.98999999993</v>
      </c>
    </row>
    <row r="44" spans="2:9" ht="12.75">
      <c r="B44" s="75" t="s">
        <v>12</v>
      </c>
      <c r="C44" s="75"/>
      <c r="I44" t="s">
        <v>48</v>
      </c>
    </row>
    <row r="45" ht="12.75">
      <c r="B45" s="14"/>
    </row>
    <row r="46" spans="2:9" ht="12.75">
      <c r="B46" s="75" t="s">
        <v>13</v>
      </c>
      <c r="C46" s="75"/>
      <c r="I46" t="s">
        <v>39</v>
      </c>
    </row>
  </sheetData>
  <sheetProtection selectLockedCells="1" selectUnlockedCells="1"/>
  <mergeCells count="42">
    <mergeCell ref="C3:H3"/>
    <mergeCell ref="B6:H6"/>
    <mergeCell ref="C7:H7"/>
    <mergeCell ref="C8:G8"/>
    <mergeCell ref="C16:H16"/>
    <mergeCell ref="C17:H17"/>
    <mergeCell ref="C5:H5"/>
    <mergeCell ref="C4:H4"/>
    <mergeCell ref="C18:H18"/>
    <mergeCell ref="C20:H20"/>
    <mergeCell ref="C9:H9"/>
    <mergeCell ref="C10:H10"/>
    <mergeCell ref="C11:H11"/>
    <mergeCell ref="C15:H15"/>
    <mergeCell ref="C19:H19"/>
    <mergeCell ref="C14:H14"/>
    <mergeCell ref="C13:H13"/>
    <mergeCell ref="C12:H12"/>
    <mergeCell ref="C25:H25"/>
    <mergeCell ref="C26:H26"/>
    <mergeCell ref="C27:H27"/>
    <mergeCell ref="C28:H28"/>
    <mergeCell ref="C21:H21"/>
    <mergeCell ref="C22:H22"/>
    <mergeCell ref="C23:H23"/>
    <mergeCell ref="C24:H24"/>
    <mergeCell ref="C33:H33"/>
    <mergeCell ref="C34:H34"/>
    <mergeCell ref="C35:H35"/>
    <mergeCell ref="C36:H36"/>
    <mergeCell ref="C29:H29"/>
    <mergeCell ref="C30:H30"/>
    <mergeCell ref="C31:H31"/>
    <mergeCell ref="C32:H32"/>
    <mergeCell ref="C41:H41"/>
    <mergeCell ref="C42:H42"/>
    <mergeCell ref="B44:C44"/>
    <mergeCell ref="B46:C46"/>
    <mergeCell ref="C37:H37"/>
    <mergeCell ref="C38:H38"/>
    <mergeCell ref="C39:H39"/>
    <mergeCell ref="C40:H40"/>
  </mergeCells>
  <printOptions/>
  <pageMargins left="0.19652777777777777" right="0.19652777777777777" top="0.4618055555555556" bottom="0.5486111111111112" header="0.19652777777777777" footer="0.2833333333333333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2021-01-04T09:58:55Z</cp:lastPrinted>
  <dcterms:modified xsi:type="dcterms:W3CDTF">2021-01-04T09:59:09Z</dcterms:modified>
  <cp:category/>
  <cp:version/>
  <cp:contentType/>
  <cp:contentStatus/>
</cp:coreProperties>
</file>